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2022年还本付息" sheetId="1" r:id="rId1"/>
  </sheets>
  <definedNames>
    <definedName name="_xlnm._FilterDatabase" localSheetId="0" hidden="1">'2022年还本付息'!$A$3:$IV$32</definedName>
    <definedName name="_xlnm.Print_Area" localSheetId="0">'2022年还本付息'!$A$1:$H$32</definedName>
    <definedName name="_xlnm.Print_Titles" localSheetId="0">'2022年还本付息'!$3:$3</definedName>
  </definedNames>
  <calcPr calcId="144525"/>
</workbook>
</file>

<file path=xl/sharedStrings.xml><?xml version="1.0" encoding="utf-8"?>
<sst xmlns="http://schemas.openxmlformats.org/spreadsheetml/2006/main" count="99" uniqueCount="48">
  <si>
    <t>市本级2022年5月地方政府债券还本付息情况表</t>
  </si>
  <si>
    <t>单位：元</t>
  </si>
  <si>
    <t>地方政府债券名称</t>
  </si>
  <si>
    <t>单位</t>
  </si>
  <si>
    <t>政府债券金额</t>
  </si>
  <si>
    <t>期限</t>
  </si>
  <si>
    <t>年利率（%）</t>
  </si>
  <si>
    <t>应缴本金</t>
  </si>
  <si>
    <t>应缴利息</t>
  </si>
  <si>
    <t>应缴资金日</t>
  </si>
  <si>
    <t>合计</t>
  </si>
  <si>
    <t>2019年福建省政府一般债券（四期）104597</t>
  </si>
  <si>
    <t>市本级</t>
  </si>
  <si>
    <t>5月10日</t>
  </si>
  <si>
    <t>2021年福建省交通基础设施专项债券（五期）——2021年福建省政府专项债券（三十七期），2171233,21福建债49</t>
  </si>
  <si>
    <t>3.55</t>
  </si>
  <si>
    <t>2021年福建省生态环保水利专项债券（七期）——2021年福建省政府专项债券（四十三期）,2171239,21福建债55</t>
  </si>
  <si>
    <t xml:space="preserve">2020年福建省地方政府再融资一般债券（一期）2005370 </t>
  </si>
  <si>
    <t>5月13日</t>
  </si>
  <si>
    <t xml:space="preserve">2020年福建省地方政府再融资专项债券（一期）2005371 </t>
  </si>
  <si>
    <t>2015年福建省政府定向承销的置换专项债券（六期）1555038</t>
  </si>
  <si>
    <t>5月25日</t>
  </si>
  <si>
    <t>2015年福建省政府定向承销的置换一般债券（十二期）1555042</t>
  </si>
  <si>
    <t xml:space="preserve">2020年福建省政府专项债券（二十期）2005603 </t>
  </si>
  <si>
    <t xml:space="preserve">2020年福建省政府专项债券（二十一期）2005604 </t>
  </si>
  <si>
    <t xml:space="preserve">2020年福建省政府专项债券（二十四期）2005607 </t>
  </si>
  <si>
    <t xml:space="preserve">2020年福建省政府专项债券（二十九期）2005612 </t>
  </si>
  <si>
    <t>2020年福建省政府专项债券（三十期）2005613</t>
  </si>
  <si>
    <t>2021年福建省地方政府再融资一般债券（二期）173658，21福建03，再融资</t>
  </si>
  <si>
    <t>3.29</t>
  </si>
  <si>
    <t>5月27日</t>
  </si>
  <si>
    <t>2021年福建省地方政府再融资专项债券（二期）173659，21福建04，再融资</t>
  </si>
  <si>
    <t>2015年福建省政府专项债券（十期）1555044</t>
  </si>
  <si>
    <t>5月28日</t>
  </si>
  <si>
    <t>2015年福建省政府一般债券（二十期）1555048</t>
  </si>
  <si>
    <t>2017年福建省政府一般债券（二期）1705154</t>
  </si>
  <si>
    <t>5月31日</t>
  </si>
  <si>
    <t>2017年福建省政府一般债券（三期）1705155</t>
  </si>
  <si>
    <t>2017年福建省政府一般债券（四期）1705156</t>
  </si>
  <si>
    <t>2017年福建省政府专项债券（一期）1705157</t>
  </si>
  <si>
    <t>2017年福建省政府专项债券（二期）1705158</t>
  </si>
  <si>
    <t>2017年福建省政府专项债券（三期）1705159</t>
  </si>
  <si>
    <t>2017年福建省政府定向承销的置换一般债券（二期）1706145</t>
  </si>
  <si>
    <t>2017年福建省政府定向承销的置换一般债券（三期）1706146</t>
  </si>
  <si>
    <t>2017年福建省政府定向承销的置换一般债券（四期）1706147</t>
  </si>
  <si>
    <t>2017年福建省政府定向承销的置换专项债券（一期）1706148</t>
  </si>
  <si>
    <t>2017年福建省政府定向承销的置换专项债券（二期）1706149</t>
  </si>
  <si>
    <t>2017年福建省政府定向承销的置换专项债券（三期）1706150</t>
  </si>
</sst>
</file>

<file path=xl/styles.xml><?xml version="1.0" encoding="utf-8"?>
<styleSheet xmlns="http://schemas.openxmlformats.org/spreadsheetml/2006/main">
  <numFmts count="8">
    <numFmt numFmtId="176" formatCode="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  <numFmt numFmtId="178" formatCode="0.00_ "/>
    <numFmt numFmtId="179" formatCode="#,##0_ "/>
  </numFmts>
  <fonts count="31">
    <font>
      <sz val="12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b/>
      <sz val="12"/>
      <name val="仿宋"/>
      <charset val="134"/>
    </font>
    <font>
      <b/>
      <sz val="10"/>
      <name val="宋体"/>
      <charset val="134"/>
    </font>
    <font>
      <b/>
      <sz val="14"/>
      <name val="方正小标宋简体"/>
      <charset val="134"/>
    </font>
    <font>
      <b/>
      <sz val="10"/>
      <name val="仿宋"/>
      <charset val="134"/>
    </font>
    <font>
      <b/>
      <sz val="16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0" borderId="0"/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第二批置换债券定向承销统计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zoomScale="85" zoomScaleNormal="85" zoomScaleSheetLayoutView="60" workbookViewId="0">
      <pane ySplit="3" topLeftCell="A4" activePane="bottomLeft" state="frozen"/>
      <selection/>
      <selection pane="bottomLeft" activeCell="I11" sqref="I11"/>
    </sheetView>
  </sheetViews>
  <sheetFormatPr defaultColWidth="9" defaultRowHeight="14.25" outlineLevelCol="7"/>
  <cols>
    <col min="1" max="1" width="46.625" style="6" customWidth="1"/>
    <col min="2" max="2" width="8.375" style="1" customWidth="1"/>
    <col min="3" max="3" width="14" style="1" customWidth="1"/>
    <col min="4" max="4" width="5.125" style="7" customWidth="1"/>
    <col min="5" max="5" width="12" style="1" customWidth="1"/>
    <col min="6" max="6" width="16" style="8" customWidth="1"/>
    <col min="7" max="7" width="14.875" style="9" customWidth="1"/>
    <col min="8" max="8" width="10.875" style="10" customWidth="1"/>
    <col min="9" max="9" width="19.5583333333333" style="8" customWidth="1"/>
    <col min="10" max="10" width="12.625" style="8" customWidth="1"/>
    <col min="11" max="16384" width="9" style="8"/>
  </cols>
  <sheetData>
    <row r="1" s="1" customFormat="1" ht="29.25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15.75" customHeight="1" spans="1:8">
      <c r="A2" s="12"/>
      <c r="B2" s="13"/>
      <c r="C2" s="13"/>
      <c r="D2" s="14"/>
      <c r="E2" s="13"/>
      <c r="F2" s="13"/>
      <c r="G2" s="15"/>
      <c r="H2" s="16" t="s">
        <v>1</v>
      </c>
    </row>
    <row r="3" s="2" customFormat="1" ht="24.95" customHeight="1" spans="1: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8" t="s">
        <v>9</v>
      </c>
    </row>
    <row r="4" s="3" customFormat="1" ht="24.95" customHeight="1" spans="1:8">
      <c r="A4" s="19" t="s">
        <v>10</v>
      </c>
      <c r="B4" s="20"/>
      <c r="C4" s="20"/>
      <c r="D4" s="20"/>
      <c r="E4" s="21"/>
      <c r="F4" s="22">
        <f>SUM(F5:F32)</f>
        <v>656848750</v>
      </c>
      <c r="G4" s="23">
        <f>SUM(G5:G32)</f>
        <v>128165703.08375</v>
      </c>
      <c r="H4" s="18"/>
    </row>
    <row r="5" s="3" customFormat="1" ht="24.95" customHeight="1" spans="1:8">
      <c r="A5" s="24" t="s">
        <v>11</v>
      </c>
      <c r="B5" s="25" t="s">
        <v>12</v>
      </c>
      <c r="C5" s="26">
        <f>239870000-35000000</f>
        <v>204870000</v>
      </c>
      <c r="D5" s="25">
        <v>10</v>
      </c>
      <c r="E5" s="27">
        <v>3.63</v>
      </c>
      <c r="F5" s="28"/>
      <c r="G5" s="28">
        <f>C5*E5/100/2</f>
        <v>3718390.5</v>
      </c>
      <c r="H5" s="29" t="s">
        <v>13</v>
      </c>
    </row>
    <row r="6" s="4" customFormat="1" ht="28" customHeight="1" spans="1:8">
      <c r="A6" s="30" t="s">
        <v>14</v>
      </c>
      <c r="B6" s="31" t="s">
        <v>12</v>
      </c>
      <c r="C6" s="32">
        <v>350000000</v>
      </c>
      <c r="D6" s="33">
        <v>20</v>
      </c>
      <c r="E6" s="33" t="s">
        <v>15</v>
      </c>
      <c r="F6" s="34"/>
      <c r="G6" s="35">
        <f>C6*E6/200</f>
        <v>6212500</v>
      </c>
      <c r="H6" s="36" t="s">
        <v>13</v>
      </c>
    </row>
    <row r="7" s="4" customFormat="1" ht="28" customHeight="1" spans="1:8">
      <c r="A7" s="30" t="s">
        <v>16</v>
      </c>
      <c r="B7" s="31" t="s">
        <v>12</v>
      </c>
      <c r="C7" s="32">
        <v>987500000</v>
      </c>
      <c r="D7" s="33">
        <v>20</v>
      </c>
      <c r="E7" s="33" t="s">
        <v>15</v>
      </c>
      <c r="F7" s="34"/>
      <c r="G7" s="35">
        <f>C7*E7/200</f>
        <v>17528125</v>
      </c>
      <c r="H7" s="36" t="s">
        <v>13</v>
      </c>
    </row>
    <row r="8" s="3" customFormat="1" ht="24.95" customHeight="1" spans="1:8">
      <c r="A8" s="37" t="s">
        <v>17</v>
      </c>
      <c r="B8" s="38" t="s">
        <v>12</v>
      </c>
      <c r="C8" s="26">
        <v>150140000</v>
      </c>
      <c r="D8" s="25">
        <v>10</v>
      </c>
      <c r="E8" s="25">
        <v>2.94</v>
      </c>
      <c r="F8" s="28"/>
      <c r="G8" s="28">
        <f>C8*E8/200</f>
        <v>2207058</v>
      </c>
      <c r="H8" s="29" t="s">
        <v>18</v>
      </c>
    </row>
    <row r="9" s="3" customFormat="1" ht="24.95" customHeight="1" spans="1:8">
      <c r="A9" s="37" t="s">
        <v>19</v>
      </c>
      <c r="B9" s="38" t="s">
        <v>12</v>
      </c>
      <c r="C9" s="26">
        <v>7000000</v>
      </c>
      <c r="D9" s="25">
        <v>10</v>
      </c>
      <c r="E9" s="25">
        <v>2.94</v>
      </c>
      <c r="F9" s="28"/>
      <c r="G9" s="28">
        <f>C9*E9/200</f>
        <v>102900</v>
      </c>
      <c r="H9" s="29" t="s">
        <v>18</v>
      </c>
    </row>
    <row r="10" s="3" customFormat="1" ht="24.95" customHeight="1" spans="1:8">
      <c r="A10" s="37" t="s">
        <v>20</v>
      </c>
      <c r="B10" s="25" t="s">
        <v>12</v>
      </c>
      <c r="C10" s="26">
        <v>333600000</v>
      </c>
      <c r="D10" s="25">
        <v>10</v>
      </c>
      <c r="E10" s="27">
        <v>3.56</v>
      </c>
      <c r="F10" s="28"/>
      <c r="G10" s="28">
        <f>C10*E10/100/2</f>
        <v>5938080</v>
      </c>
      <c r="H10" s="39" t="s">
        <v>21</v>
      </c>
    </row>
    <row r="11" s="3" customFormat="1" ht="24.95" customHeight="1" spans="1:8">
      <c r="A11" s="37" t="s">
        <v>22</v>
      </c>
      <c r="B11" s="25" t="s">
        <v>12</v>
      </c>
      <c r="C11" s="26">
        <v>33000000</v>
      </c>
      <c r="D11" s="25">
        <v>10</v>
      </c>
      <c r="E11" s="27">
        <v>3.56</v>
      </c>
      <c r="F11" s="28"/>
      <c r="G11" s="28">
        <f>C11*E11/100/2</f>
        <v>587400</v>
      </c>
      <c r="H11" s="39" t="s">
        <v>21</v>
      </c>
    </row>
    <row r="12" s="3" customFormat="1" ht="24.95" customHeight="1" spans="1:8">
      <c r="A12" s="37" t="s">
        <v>23</v>
      </c>
      <c r="B12" s="38" t="s">
        <v>12</v>
      </c>
      <c r="C12" s="26">
        <v>400000000</v>
      </c>
      <c r="D12" s="25">
        <v>15</v>
      </c>
      <c r="E12" s="25">
        <v>3.45</v>
      </c>
      <c r="F12" s="28"/>
      <c r="G12" s="28">
        <f>C12*E12/200</f>
        <v>6900000</v>
      </c>
      <c r="H12" s="29" t="s">
        <v>21</v>
      </c>
    </row>
    <row r="13" s="3" customFormat="1" ht="24.95" customHeight="1" spans="1:8">
      <c r="A13" s="37" t="s">
        <v>24</v>
      </c>
      <c r="B13" s="38" t="s">
        <v>12</v>
      </c>
      <c r="C13" s="26">
        <v>13000000</v>
      </c>
      <c r="D13" s="25">
        <v>10</v>
      </c>
      <c r="E13" s="25">
        <v>2.95</v>
      </c>
      <c r="F13" s="28"/>
      <c r="G13" s="28">
        <f>C13*E13/200</f>
        <v>191750</v>
      </c>
      <c r="H13" s="29" t="s">
        <v>21</v>
      </c>
    </row>
    <row r="14" s="3" customFormat="1" ht="24.95" customHeight="1" spans="1:8">
      <c r="A14" s="37" t="s">
        <v>25</v>
      </c>
      <c r="B14" s="38" t="s">
        <v>12</v>
      </c>
      <c r="C14" s="26">
        <v>30000000</v>
      </c>
      <c r="D14" s="25">
        <v>10</v>
      </c>
      <c r="E14" s="25">
        <v>2.95</v>
      </c>
      <c r="F14" s="28"/>
      <c r="G14" s="28">
        <f>C14*E14/200</f>
        <v>442500</v>
      </c>
      <c r="H14" s="29" t="s">
        <v>21</v>
      </c>
    </row>
    <row r="15" s="3" customFormat="1" ht="24.95" customHeight="1" spans="1:8">
      <c r="A15" s="37" t="s">
        <v>26</v>
      </c>
      <c r="B15" s="38" t="s">
        <v>12</v>
      </c>
      <c r="C15" s="26">
        <v>50000000</v>
      </c>
      <c r="D15" s="25">
        <v>15</v>
      </c>
      <c r="E15" s="25">
        <v>3.45</v>
      </c>
      <c r="F15" s="28"/>
      <c r="G15" s="28">
        <f>C15*E15/200</f>
        <v>862500</v>
      </c>
      <c r="H15" s="29" t="s">
        <v>21</v>
      </c>
    </row>
    <row r="16" s="3" customFormat="1" ht="24.95" customHeight="1" spans="1:8">
      <c r="A16" s="37" t="s">
        <v>27</v>
      </c>
      <c r="B16" s="38" t="s">
        <v>12</v>
      </c>
      <c r="C16" s="26">
        <v>100000000</v>
      </c>
      <c r="D16" s="25">
        <v>20</v>
      </c>
      <c r="E16" s="25">
        <v>3.57</v>
      </c>
      <c r="F16" s="28"/>
      <c r="G16" s="28">
        <f>C16*E16/200</f>
        <v>1785000</v>
      </c>
      <c r="H16" s="29" t="s">
        <v>21</v>
      </c>
    </row>
    <row r="17" s="4" customFormat="1" ht="28" customHeight="1" spans="1:8">
      <c r="A17" s="30" t="s">
        <v>28</v>
      </c>
      <c r="B17" s="31" t="s">
        <v>12</v>
      </c>
      <c r="C17" s="32">
        <v>77770000</v>
      </c>
      <c r="D17" s="33">
        <v>7</v>
      </c>
      <c r="E17" s="33" t="s">
        <v>29</v>
      </c>
      <c r="F17" s="34"/>
      <c r="G17" s="35">
        <f>C17*E17/100</f>
        <v>2558633</v>
      </c>
      <c r="H17" s="36" t="s">
        <v>30</v>
      </c>
    </row>
    <row r="18" s="4" customFormat="1" ht="28" customHeight="1" spans="1:8">
      <c r="A18" s="30" t="s">
        <v>31</v>
      </c>
      <c r="B18" s="31" t="s">
        <v>12</v>
      </c>
      <c r="C18" s="32">
        <v>559000000</v>
      </c>
      <c r="D18" s="33">
        <v>7</v>
      </c>
      <c r="E18" s="33" t="s">
        <v>29</v>
      </c>
      <c r="F18" s="34"/>
      <c r="G18" s="35">
        <f>C18*E18/100</f>
        <v>18391100</v>
      </c>
      <c r="H18" s="36" t="s">
        <v>30</v>
      </c>
    </row>
    <row r="19" s="5" customFormat="1" ht="24.95" customHeight="1" spans="1:8">
      <c r="A19" s="37" t="s">
        <v>32</v>
      </c>
      <c r="B19" s="25" t="s">
        <v>12</v>
      </c>
      <c r="C19" s="26">
        <v>560830000</v>
      </c>
      <c r="D19" s="25">
        <v>10</v>
      </c>
      <c r="E19" s="27">
        <v>3.3</v>
      </c>
      <c r="F19" s="28"/>
      <c r="G19" s="28">
        <f>C19*E19/100/2</f>
        <v>9253695</v>
      </c>
      <c r="H19" s="29" t="s">
        <v>33</v>
      </c>
    </row>
    <row r="20" s="5" customFormat="1" ht="24.95" customHeight="1" spans="1:8">
      <c r="A20" s="37" t="s">
        <v>34</v>
      </c>
      <c r="B20" s="25" t="s">
        <v>12</v>
      </c>
      <c r="C20" s="26">
        <v>30340000</v>
      </c>
      <c r="D20" s="25">
        <v>10</v>
      </c>
      <c r="E20" s="27">
        <v>3.3</v>
      </c>
      <c r="F20" s="28"/>
      <c r="G20" s="28">
        <f>C20*E20/100/2</f>
        <v>500610</v>
      </c>
      <c r="H20" s="29" t="s">
        <v>33</v>
      </c>
    </row>
    <row r="21" s="5" customFormat="1" ht="24.95" customHeight="1" spans="1:8">
      <c r="A21" s="37" t="s">
        <v>35</v>
      </c>
      <c r="B21" s="25" t="s">
        <v>12</v>
      </c>
      <c r="C21" s="26">
        <v>36410000</v>
      </c>
      <c r="D21" s="25">
        <v>5</v>
      </c>
      <c r="E21" s="27">
        <v>4.05</v>
      </c>
      <c r="F21" s="28">
        <v>36410000</v>
      </c>
      <c r="G21" s="28">
        <f>C21*E21/100</f>
        <v>1474605</v>
      </c>
      <c r="H21" s="29" t="s">
        <v>36</v>
      </c>
    </row>
    <row r="22" s="5" customFormat="1" ht="24.95" customHeight="1" spans="1:8">
      <c r="A22" s="37" t="s">
        <v>37</v>
      </c>
      <c r="B22" s="25" t="s">
        <v>12</v>
      </c>
      <c r="C22" s="26">
        <v>36410000</v>
      </c>
      <c r="D22" s="25">
        <v>7</v>
      </c>
      <c r="E22" s="27">
        <v>4.21</v>
      </c>
      <c r="F22" s="28"/>
      <c r="G22" s="28">
        <f>C22*E22/100</f>
        <v>1532861</v>
      </c>
      <c r="H22" s="29" t="s">
        <v>36</v>
      </c>
    </row>
    <row r="23" s="5" customFormat="1" ht="24.95" customHeight="1" spans="1:8">
      <c r="A23" s="37" t="s">
        <v>38</v>
      </c>
      <c r="B23" s="25" t="s">
        <v>12</v>
      </c>
      <c r="C23" s="26">
        <v>36410000</v>
      </c>
      <c r="D23" s="25">
        <v>10</v>
      </c>
      <c r="E23" s="27">
        <v>4.22</v>
      </c>
      <c r="F23" s="28"/>
      <c r="G23" s="28">
        <f>C23*E23/100/2</f>
        <v>768251</v>
      </c>
      <c r="H23" s="29" t="s">
        <v>36</v>
      </c>
    </row>
    <row r="24" s="5" customFormat="1" ht="24.95" customHeight="1" spans="1:8">
      <c r="A24" s="37" t="s">
        <v>39</v>
      </c>
      <c r="B24" s="25" t="s">
        <v>12</v>
      </c>
      <c r="C24" s="26">
        <f>760500000-238110000-1350000-1350000-1012500-506250-11250000</f>
        <v>506921250</v>
      </c>
      <c r="D24" s="25">
        <v>5</v>
      </c>
      <c r="E24" s="27">
        <v>4.19</v>
      </c>
      <c r="F24" s="28">
        <v>506921250</v>
      </c>
      <c r="G24" s="28">
        <f>C24*E24/100</f>
        <v>21240000.375</v>
      </c>
      <c r="H24" s="29" t="s">
        <v>36</v>
      </c>
    </row>
    <row r="25" s="5" customFormat="1" ht="24.95" customHeight="1" spans="1:8">
      <c r="A25" s="37" t="s">
        <v>40</v>
      </c>
      <c r="B25" s="25" t="s">
        <v>12</v>
      </c>
      <c r="C25" s="26">
        <f>380210000-119040000-675000-675000-506250-253125-5625000</f>
        <v>253435625</v>
      </c>
      <c r="D25" s="25">
        <v>7</v>
      </c>
      <c r="E25" s="27">
        <v>4.2</v>
      </c>
      <c r="F25" s="28"/>
      <c r="G25" s="28">
        <f>C25*E25/100</f>
        <v>10644296.25</v>
      </c>
      <c r="H25" s="29" t="s">
        <v>36</v>
      </c>
    </row>
    <row r="26" s="5" customFormat="1" ht="24.95" customHeight="1" spans="1:8">
      <c r="A26" s="37" t="s">
        <v>41</v>
      </c>
      <c r="B26" s="25" t="s">
        <v>12</v>
      </c>
      <c r="C26" s="26">
        <f>380210000-119040000-675000-675000-506250-253125-5625000</f>
        <v>253435625</v>
      </c>
      <c r="D26" s="25">
        <v>10</v>
      </c>
      <c r="E26" s="27">
        <v>4.25</v>
      </c>
      <c r="F26" s="28"/>
      <c r="G26" s="28">
        <f>C26*E26/100/2</f>
        <v>5385507.03125</v>
      </c>
      <c r="H26" s="29" t="s">
        <v>36</v>
      </c>
    </row>
    <row r="27" s="5" customFormat="1" ht="24.95" customHeight="1" spans="1:8">
      <c r="A27" s="37" t="s">
        <v>42</v>
      </c>
      <c r="B27" s="25" t="s">
        <v>12</v>
      </c>
      <c r="C27" s="26">
        <v>53430000</v>
      </c>
      <c r="D27" s="25">
        <v>5</v>
      </c>
      <c r="E27" s="27">
        <v>4.12</v>
      </c>
      <c r="F27" s="28">
        <v>53430000</v>
      </c>
      <c r="G27" s="28">
        <f>C27*E27/100</f>
        <v>2201316</v>
      </c>
      <c r="H27" s="29" t="s">
        <v>36</v>
      </c>
    </row>
    <row r="28" s="5" customFormat="1" ht="24.95" customHeight="1" spans="1:8">
      <c r="A28" s="37" t="s">
        <v>43</v>
      </c>
      <c r="B28" s="25" t="s">
        <v>12</v>
      </c>
      <c r="C28" s="26">
        <v>53430000</v>
      </c>
      <c r="D28" s="25">
        <v>7</v>
      </c>
      <c r="E28" s="27">
        <v>4.22</v>
      </c>
      <c r="F28" s="28"/>
      <c r="G28" s="28">
        <f>C28*E28/100</f>
        <v>2254746</v>
      </c>
      <c r="H28" s="29" t="s">
        <v>36</v>
      </c>
    </row>
    <row r="29" s="5" customFormat="1" ht="24.95" customHeight="1" spans="1:8">
      <c r="A29" s="37" t="s">
        <v>44</v>
      </c>
      <c r="B29" s="25" t="s">
        <v>12</v>
      </c>
      <c r="C29" s="26">
        <v>53430000</v>
      </c>
      <c r="D29" s="25">
        <v>10</v>
      </c>
      <c r="E29" s="27">
        <v>4.17</v>
      </c>
      <c r="F29" s="28"/>
      <c r="G29" s="28">
        <f>C29*E29/100/2</f>
        <v>1114015.5</v>
      </c>
      <c r="H29" s="29" t="s">
        <v>36</v>
      </c>
    </row>
    <row r="30" s="5" customFormat="1" ht="24.95" customHeight="1" spans="1:8">
      <c r="A30" s="37" t="s">
        <v>45</v>
      </c>
      <c r="B30" s="25" t="s">
        <v>12</v>
      </c>
      <c r="C30" s="26">
        <f>97900000-3300000-3300000-2475000-1237500-27500000</f>
        <v>60087500</v>
      </c>
      <c r="D30" s="25">
        <v>5</v>
      </c>
      <c r="E30" s="27">
        <v>4.12</v>
      </c>
      <c r="F30" s="28">
        <v>60087500</v>
      </c>
      <c r="G30" s="28">
        <f>C30*E30/100</f>
        <v>2475605</v>
      </c>
      <c r="H30" s="29" t="s">
        <v>36</v>
      </c>
    </row>
    <row r="31" s="5" customFormat="1" ht="24.95" customHeight="1" spans="1:8">
      <c r="A31" s="37" t="s">
        <v>46</v>
      </c>
      <c r="B31" s="25" t="s">
        <v>12</v>
      </c>
      <c r="C31" s="26">
        <f>48950000-1650000-1650000-1237500-618750-13750000</f>
        <v>30043750</v>
      </c>
      <c r="D31" s="25">
        <v>7</v>
      </c>
      <c r="E31" s="27">
        <v>4.22</v>
      </c>
      <c r="F31" s="28"/>
      <c r="G31" s="28">
        <f>C31*E31/100</f>
        <v>1267846.25</v>
      </c>
      <c r="H31" s="29" t="s">
        <v>36</v>
      </c>
    </row>
    <row r="32" s="5" customFormat="1" ht="24.95" customHeight="1" spans="1:8">
      <c r="A32" s="37" t="s">
        <v>47</v>
      </c>
      <c r="B32" s="25" t="s">
        <v>12</v>
      </c>
      <c r="C32" s="26">
        <f>48950000-1650000-1650000-1237500-618750-13750000</f>
        <v>30043750</v>
      </c>
      <c r="D32" s="25">
        <v>10</v>
      </c>
      <c r="E32" s="27">
        <v>4.17</v>
      </c>
      <c r="F32" s="28"/>
      <c r="G32" s="28">
        <f>C32*E32/100/2-0.01</f>
        <v>626412.1775</v>
      </c>
      <c r="H32" s="29" t="s">
        <v>36</v>
      </c>
    </row>
  </sheetData>
  <autoFilter ref="A3:IV32">
    <extLst/>
  </autoFilter>
  <mergeCells count="2">
    <mergeCell ref="A1:H1"/>
    <mergeCell ref="A4:E4"/>
  </mergeCells>
  <printOptions horizontalCentered="1"/>
  <pageMargins left="0.2" right="0.2" top="0.24" bottom="0.28" header="0.51" footer="0"/>
  <pageSetup paperSize="9" scale="60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2022年还本付息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2022-04-06T08:16:00Z</dcterms:created>
  <dcterms:modified xsi:type="dcterms:W3CDTF">2022-04-06T08:31:10Z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9CF16BDFED734BDEBC8DFE440AA69DD5</vt:lpwstr>
  </property>
  <property fmtid="{D5CDD505-2E9C-101B-9397-08002B2CF9AE}" pid="3" name="KSOProductBuildVer">
    <vt:lpwstr>2052-11.1.0.11566</vt:lpwstr>
  </property>
</Properties>
</file>